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5252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K35" i="1"/>
  <c r="I29"/>
  <c r="K19"/>
  <c r="J18"/>
  <c r="I18"/>
  <c r="J9"/>
  <c r="I9"/>
  <c r="K24" l="1"/>
  <c r="J32"/>
  <c r="I21"/>
  <c r="K27"/>
  <c r="K18"/>
  <c r="I25" l="1"/>
  <c r="I20" s="1"/>
  <c r="K23"/>
  <c r="J25" l="1"/>
  <c r="J21" s="1"/>
  <c r="J20" s="1"/>
  <c r="J29" s="1"/>
  <c r="J15"/>
  <c r="I15"/>
  <c r="J13"/>
  <c r="I13"/>
  <c r="J10"/>
  <c r="I10"/>
  <c r="J43"/>
  <c r="J45"/>
  <c r="I45"/>
  <c r="I43"/>
  <c r="J40"/>
  <c r="I40"/>
  <c r="J38"/>
  <c r="I38"/>
  <c r="K12"/>
  <c r="J47" l="1"/>
  <c r="K42"/>
  <c r="K25"/>
  <c r="K33" l="1"/>
  <c r="K34"/>
  <c r="K37"/>
  <c r="K38"/>
  <c r="K39"/>
  <c r="K40"/>
  <c r="K41"/>
  <c r="K43"/>
  <c r="K44"/>
  <c r="K45"/>
  <c r="K46"/>
  <c r="K10"/>
  <c r="K11"/>
  <c r="K13"/>
  <c r="K14"/>
  <c r="K15"/>
  <c r="K16"/>
  <c r="K17"/>
  <c r="K20"/>
  <c r="K21"/>
  <c r="K22"/>
  <c r="K26"/>
  <c r="J48"/>
  <c r="I32"/>
  <c r="I47" l="1"/>
  <c r="K47" s="1"/>
  <c r="K32"/>
  <c r="I48" l="1"/>
  <c r="K9"/>
  <c r="K29" l="1"/>
</calcChain>
</file>

<file path=xl/sharedStrings.xml><?xml version="1.0" encoding="utf-8"?>
<sst xmlns="http://schemas.openxmlformats.org/spreadsheetml/2006/main" count="84" uniqueCount="83">
  <si>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</si>
  <si>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</si>
  <si>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</si>
  <si>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</si>
  <si>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</si>
  <si>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</si>
  <si>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</si>
  <si>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</si>
  <si>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</si>
  <si>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</si>
  <si>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</si>
  <si>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</si>
  <si>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</si>
  <si>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</si>
  <si>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</si>
  <si>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</si>
  <si>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</si>
  <si>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</si>
  <si>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</si>
  <si>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</si>
  <si>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</si>
  <si>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</si>
  <si>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</si>
  <si>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</si>
  <si>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Доходы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</si>
  <si>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</si>
  <si>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</si>
  <si>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</si>
  <si>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</si>
  <si>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</si>
  <si>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</si>
  <si>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</si>
  <si>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</si>
  <si>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</si>
  <si>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</si>
  <si>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</si>
  <si>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</si>
  <si>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</si>
  <si>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</si>
  <si>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</si>
  <si>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</si>
  <si>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</si>
  <si>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Расходы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</si>
  <si>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</si>
  <si>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</si>
  <si>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</si>
  <si>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</si>
  <si>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</si>
  <si>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</si>
  <si>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</si>
  <si>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</si>
  <si>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</si>
  <si>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</si>
  <si>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</si>
  <si>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</si>
  <si>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</si>
  <si>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</si>
  <si>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Субвенции бюджетам сельских поселений</t>
  </si>
  <si>
    <t>Другие вопросы в области национальной экономики</t>
  </si>
  <si>
    <t>000 0412 0000000000 000 000</t>
  </si>
  <si>
    <t>000 2 02 30000 00 0000 150</t>
  </si>
  <si>
    <t>000 2 02 35000 00 0000 150</t>
  </si>
  <si>
    <t>Дотации на выравнивание бюджетной обеспеченности из бюджетов муниципальных районов</t>
  </si>
  <si>
    <t>Доходы от уплаты акцизов</t>
  </si>
  <si>
    <t>000 1 03 00000 00 0000 000</t>
  </si>
  <si>
    <t xml:space="preserve">Субсидия бюджетам сельских поселений области на осуществление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фондов </t>
  </si>
  <si>
    <t>000 2 02 29999 10 0118 150</t>
  </si>
  <si>
    <t>План  2023 г.    тыс. руб.</t>
  </si>
  <si>
    <t>000 2 02 25576 10 0000 150</t>
  </si>
  <si>
    <t>Обеспечение проведения выборов и референдумов</t>
  </si>
  <si>
    <t>000 0107 0000000000 000 000</t>
  </si>
  <si>
    <t>000 2 02 16001 00 0000 150</t>
  </si>
  <si>
    <t>Субвенции бюджетам сельских поселений  на осуществление первичного воинского учета  органами местного самоуправления поселений, муниципальных и городских округов</t>
  </si>
  <si>
    <t>000 2 04 05099 10 0000 150</t>
  </si>
  <si>
    <t>Прочие безвозмездные поступления от негосударственных организаций в бюджет сельских поселений</t>
  </si>
  <si>
    <t>000 1 17 15000 00 0000 150</t>
  </si>
  <si>
    <t>Инициативные платежи</t>
  </si>
  <si>
    <t>000 2 02 299999 10 0073 150</t>
  </si>
  <si>
    <t>Субсидии бюджетам сельских поселений области на реализацию проектов развития муниципальных образований области,основанных на местных инициативах</t>
  </si>
  <si>
    <t xml:space="preserve">Субсидия бюджетам сельских поселений области на реализацию мероприятий по благоустройству сельских территорий </t>
  </si>
  <si>
    <t>об исполнении бюджета  Сластухинского  муниципального образования  за 3 квартал 2023 года</t>
  </si>
  <si>
    <t>Фактическое исполнение на 01.10.2023 г.     тыс. руб.</t>
  </si>
  <si>
    <t>Неналоговые платежи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</si>
</sst>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19">
    <xf numFmtId="0" fontId="0" fillId="0" borderId="0" xfId="0"/>
    <xf numFmtId="0" fontId="0" fillId="0" borderId="0" xfId="0"/>
    <xf numFmtId="0" fontId="25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5" fillId="0" borderId="0" xfId="0" applyFont="1" applyAlignment="1"/>
    <xf numFmtId="164" fontId="19" fillId="0" borderId="11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4" fontId="19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18" fillId="0" borderId="0" xfId="0" applyFont="1"/>
    <xf numFmtId="164" fontId="18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18" fillId="0" borderId="10" xfId="0" applyNumberFormat="1" applyFont="1" applyBorder="1" applyAlignment="1">
      <alignment horizontal="right" vertic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18" fillId="0" borderId="12" xfId="0" applyNumberFormat="1" applyFont="1" applyBorder="1" applyAlignment="1">
      <alignment horizontal="center"/>
    </xf>
    <xf numFmtId="0" fontId="26" fillId="0" borderId="10" xfId="0" applyFont="1" applyBorder="1" applyAlignment="1">
      <alignment horizontal="right"/>
    </xf>
    <xf numFmtId="49" fontId="21" fillId="0" borderId="12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0" fontId="19" fillId="0" borderId="11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18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right" vertical="top" wrapText="1"/>
    </xf>
    <xf numFmtId="164" fontId="18" fillId="0" borderId="10" xfId="0" applyNumberFormat="1" applyFont="1" applyBorder="1" applyAlignment="1">
      <alignment horizontal="right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0" fontId="16" fillId="0" borderId="13" xfId="0" applyFont="1" applyBorder="1" applyAlignment="1">
      <alignment horizontal="center" vertical="top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0" fontId="0" fillId="0" borderId="13" xfId="0" applyBorder="1" applyAlignment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22" fillId="0" borderId="11" xfId="0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/>
    </xf>
    <xf numFmtId="49" fontId="21" fillId="0" borderId="13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0" fontId="0" fillId="0" borderId="13" xfId="0" applyBorder="1" applyAlignment="1">
      <alignment horizontal="left" vertical="top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49" fontId="18" fillId="0" borderId="11" xfId="0" applyNumberFormat="1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49"/>
  <sheetViews>
    <sheetView tabSelected="1" workbookViewId="0">
      <selection activeCell="I29" sqref="I29"/>
    </sheetView>
  </sheetViews>
  <sheetFormatPr defaultRowHeight="14.4"/>
  <cols>
    <col min="4" max="4" width="25.33203125" customWidth="1"/>
    <col min="7" max="7" width="11.6640625" customWidth="1"/>
    <col min="8" max="8" width="9.109375" hidden="1" customWidth="1"/>
    <col min="9" max="9" width="11.33203125" customWidth="1"/>
    <col min="10" max="10" width="16.44140625" customWidth="1"/>
    <col min="11" max="11" width="20" customWidth="1"/>
  </cols>
  <sheetData>
    <row r="1" spans="2:13" s="1" customFormat="1" ht="15.6">
      <c r="J1" s="19" t="s">
        <v>43</v>
      </c>
      <c r="K1" s="19"/>
    </row>
    <row r="3" spans="2:13" s="1" customFormat="1" ht="18">
      <c r="G3" s="2" t="s">
        <v>23</v>
      </c>
    </row>
    <row r="4" spans="2:13" s="1" customFormat="1" ht="18">
      <c r="B4" s="116" t="s">
        <v>80</v>
      </c>
      <c r="C4" s="116"/>
      <c r="D4" s="116"/>
      <c r="E4" s="116"/>
      <c r="F4" s="116"/>
      <c r="G4" s="116"/>
      <c r="H4" s="116"/>
      <c r="I4" s="116"/>
      <c r="J4" s="116"/>
      <c r="K4" s="116"/>
      <c r="L4" s="6"/>
      <c r="M4" s="6"/>
    </row>
    <row r="7" spans="2:13" ht="60.75" customHeight="1">
      <c r="B7" s="76" t="s">
        <v>0</v>
      </c>
      <c r="C7" s="77"/>
      <c r="D7" s="78"/>
      <c r="E7" s="73" t="s">
        <v>1</v>
      </c>
      <c r="F7" s="74"/>
      <c r="G7" s="74"/>
      <c r="H7" s="75"/>
      <c r="I7" s="28" t="s">
        <v>67</v>
      </c>
      <c r="J7" s="4" t="s">
        <v>81</v>
      </c>
      <c r="K7" s="5" t="s">
        <v>22</v>
      </c>
    </row>
    <row r="8" spans="2:13" s="1" customFormat="1" ht="19.8" customHeight="1">
      <c r="B8" s="83" t="s">
        <v>24</v>
      </c>
      <c r="C8" s="84"/>
      <c r="D8" s="85"/>
      <c r="E8" s="76"/>
      <c r="F8" s="77"/>
      <c r="G8" s="77"/>
      <c r="H8" s="78"/>
      <c r="I8" s="3"/>
      <c r="J8" s="4"/>
      <c r="K8" s="5"/>
    </row>
    <row r="9" spans="2:13" ht="17.399999999999999">
      <c r="B9" s="68" t="s">
        <v>19</v>
      </c>
      <c r="C9" s="79"/>
      <c r="D9" s="80"/>
      <c r="E9" s="62"/>
      <c r="F9" s="63"/>
      <c r="G9" s="63"/>
      <c r="H9" s="64"/>
      <c r="I9" s="9">
        <f>SUM(I10+I13+I15+I12)</f>
        <v>5708</v>
      </c>
      <c r="J9" s="9">
        <f>SUM(J10+J13+J15+J12)</f>
        <v>2277.1</v>
      </c>
      <c r="K9" s="8">
        <f>SUM(J9/I9*100)</f>
        <v>39.893132445690263</v>
      </c>
    </row>
    <row r="10" spans="2:13" ht="17.399999999999999">
      <c r="B10" s="68" t="s">
        <v>20</v>
      </c>
      <c r="C10" s="79"/>
      <c r="D10" s="80"/>
      <c r="E10" s="71" t="s">
        <v>2</v>
      </c>
      <c r="F10" s="81"/>
      <c r="G10" s="81"/>
      <c r="H10" s="82"/>
      <c r="I10" s="9">
        <f>SUM(I11)</f>
        <v>260.7</v>
      </c>
      <c r="J10" s="9">
        <f>SUM(J11)</f>
        <v>229.1</v>
      </c>
      <c r="K10" s="8">
        <f t="shared" ref="K10:K29" si="0">SUM(J10/I10*100)</f>
        <v>87.878787878787875</v>
      </c>
    </row>
    <row r="11" spans="2:13" ht="15.6">
      <c r="B11" s="59" t="s">
        <v>3</v>
      </c>
      <c r="C11" s="60"/>
      <c r="D11" s="61"/>
      <c r="E11" s="62" t="s">
        <v>4</v>
      </c>
      <c r="F11" s="63"/>
      <c r="G11" s="63"/>
      <c r="H11" s="64"/>
      <c r="I11" s="10">
        <v>260.7</v>
      </c>
      <c r="J11" s="10">
        <v>229.1</v>
      </c>
      <c r="K11" s="20">
        <f t="shared" si="0"/>
        <v>87.878787878787875</v>
      </c>
    </row>
    <row r="12" spans="2:13" s="1" customFormat="1" ht="17.399999999999999">
      <c r="B12" s="68" t="s">
        <v>63</v>
      </c>
      <c r="C12" s="69"/>
      <c r="D12" s="70"/>
      <c r="E12" s="71" t="s">
        <v>64</v>
      </c>
      <c r="F12" s="72"/>
      <c r="G12" s="72"/>
      <c r="H12" s="24"/>
      <c r="I12" s="9">
        <v>1016.5</v>
      </c>
      <c r="J12" s="9">
        <v>856</v>
      </c>
      <c r="K12" s="8">
        <f t="shared" si="0"/>
        <v>84.210526315789465</v>
      </c>
    </row>
    <row r="13" spans="2:13" ht="17.399999999999999">
      <c r="B13" s="47" t="s">
        <v>5</v>
      </c>
      <c r="C13" s="48"/>
      <c r="D13" s="49"/>
      <c r="E13" s="40" t="s">
        <v>21</v>
      </c>
      <c r="F13" s="50"/>
      <c r="G13" s="50"/>
      <c r="H13" s="51"/>
      <c r="I13" s="12">
        <f>SUM(I14)</f>
        <v>1114.3</v>
      </c>
      <c r="J13" s="12">
        <f>SUM(J14)</f>
        <v>920.2</v>
      </c>
      <c r="K13" s="8">
        <f t="shared" si="0"/>
        <v>82.580992551377548</v>
      </c>
    </row>
    <row r="14" spans="2:13" ht="15.6">
      <c r="B14" s="65" t="s">
        <v>6</v>
      </c>
      <c r="C14" s="66"/>
      <c r="D14" s="67"/>
      <c r="E14" s="45" t="s">
        <v>7</v>
      </c>
      <c r="F14" s="55"/>
      <c r="G14" s="55"/>
      <c r="H14" s="56"/>
      <c r="I14" s="11">
        <v>1114.3</v>
      </c>
      <c r="J14" s="11">
        <v>920.2</v>
      </c>
      <c r="K14" s="20">
        <f t="shared" si="0"/>
        <v>82.580992551377548</v>
      </c>
    </row>
    <row r="15" spans="2:13" ht="17.399999999999999">
      <c r="B15" s="47" t="s">
        <v>8</v>
      </c>
      <c r="C15" s="48"/>
      <c r="D15" s="49"/>
      <c r="E15" s="40" t="s">
        <v>9</v>
      </c>
      <c r="F15" s="50"/>
      <c r="G15" s="50"/>
      <c r="H15" s="51"/>
      <c r="I15" s="12">
        <f>SUM(I16:I17)</f>
        <v>3316.5</v>
      </c>
      <c r="J15" s="12">
        <f>SUM(J16:J17)</f>
        <v>271.8</v>
      </c>
      <c r="K15" s="8">
        <f t="shared" si="0"/>
        <v>8.1953867028493903</v>
      </c>
    </row>
    <row r="16" spans="2:13" ht="15.6">
      <c r="B16" s="52" t="s">
        <v>10</v>
      </c>
      <c r="C16" s="53"/>
      <c r="D16" s="54"/>
      <c r="E16" s="45" t="s">
        <v>11</v>
      </c>
      <c r="F16" s="55"/>
      <c r="G16" s="55"/>
      <c r="H16" s="56"/>
      <c r="I16" s="11">
        <v>336.5</v>
      </c>
      <c r="J16" s="11">
        <v>44.4</v>
      </c>
      <c r="K16" s="20">
        <f t="shared" si="0"/>
        <v>13.194650817236257</v>
      </c>
    </row>
    <row r="17" spans="2:11" ht="15.6">
      <c r="B17" s="42" t="s">
        <v>12</v>
      </c>
      <c r="C17" s="57"/>
      <c r="D17" s="58"/>
      <c r="E17" s="45" t="s">
        <v>13</v>
      </c>
      <c r="F17" s="55"/>
      <c r="G17" s="55"/>
      <c r="H17" s="56"/>
      <c r="I17" s="11">
        <v>2980</v>
      </c>
      <c r="J17" s="11">
        <v>227.4</v>
      </c>
      <c r="K17" s="20">
        <f t="shared" si="0"/>
        <v>7.6308724832214763</v>
      </c>
    </row>
    <row r="18" spans="2:11" s="1" customFormat="1" ht="15.6">
      <c r="B18" s="37" t="s">
        <v>82</v>
      </c>
      <c r="C18" s="43"/>
      <c r="D18" s="44"/>
      <c r="E18" s="45"/>
      <c r="F18" s="46"/>
      <c r="G18" s="46"/>
      <c r="H18" s="36"/>
      <c r="I18" s="12">
        <f>SUM(I19)</f>
        <v>274.5</v>
      </c>
      <c r="J18" s="12">
        <f>SUM(J19)</f>
        <v>274.5</v>
      </c>
      <c r="K18" s="8">
        <f>SUM(J19/I19*100)</f>
        <v>100</v>
      </c>
    </row>
    <row r="19" spans="2:11" s="1" customFormat="1" ht="15.6">
      <c r="B19" s="37" t="s">
        <v>76</v>
      </c>
      <c r="C19" s="38"/>
      <c r="D19" s="39"/>
      <c r="E19" s="40" t="s">
        <v>75</v>
      </c>
      <c r="F19" s="41"/>
      <c r="G19" s="41"/>
      <c r="H19" s="30"/>
      <c r="I19" s="12">
        <v>274.5</v>
      </c>
      <c r="J19" s="12">
        <v>274.5</v>
      </c>
      <c r="K19" s="20">
        <f>SUM(J19/I19*100)</f>
        <v>100</v>
      </c>
    </row>
    <row r="20" spans="2:11" ht="17.399999999999999">
      <c r="B20" s="47" t="s">
        <v>14</v>
      </c>
      <c r="C20" s="48"/>
      <c r="D20" s="49"/>
      <c r="E20" s="40" t="s">
        <v>15</v>
      </c>
      <c r="F20" s="50"/>
      <c r="G20" s="50"/>
      <c r="H20" s="51"/>
      <c r="I20" s="12">
        <f>SUM(I21+I28)</f>
        <v>5244.0000000000009</v>
      </c>
      <c r="J20" s="12">
        <f>SUM(J21+J28)</f>
        <v>5158.6000000000004</v>
      </c>
      <c r="K20" s="8">
        <f t="shared" si="0"/>
        <v>98.371472158657497</v>
      </c>
    </row>
    <row r="21" spans="2:11" ht="49.5" customHeight="1">
      <c r="B21" s="42" t="s">
        <v>16</v>
      </c>
      <c r="C21" s="57"/>
      <c r="D21" s="58"/>
      <c r="E21" s="45" t="s">
        <v>17</v>
      </c>
      <c r="F21" s="55"/>
      <c r="G21" s="55"/>
      <c r="H21" s="56"/>
      <c r="I21" s="11">
        <f>SUM(I22+I23+I25+I24+I27)</f>
        <v>5234.9000000000005</v>
      </c>
      <c r="J21" s="11">
        <f>SUM(J22+J23+J25+J24+J27)</f>
        <v>5157.4000000000005</v>
      </c>
      <c r="K21" s="21">
        <f t="shared" si="0"/>
        <v>98.519551471852367</v>
      </c>
    </row>
    <row r="22" spans="2:11" ht="48.75" customHeight="1">
      <c r="B22" s="42" t="s">
        <v>62</v>
      </c>
      <c r="C22" s="57"/>
      <c r="D22" s="58"/>
      <c r="E22" s="88" t="s">
        <v>71</v>
      </c>
      <c r="F22" s="89"/>
      <c r="G22" s="89"/>
      <c r="H22" s="90"/>
      <c r="I22" s="11">
        <v>94.7</v>
      </c>
      <c r="J22" s="11">
        <v>73.400000000000006</v>
      </c>
      <c r="K22" s="21">
        <f t="shared" si="0"/>
        <v>77.507919746568106</v>
      </c>
    </row>
    <row r="23" spans="2:11" s="1" customFormat="1" ht="48.6" customHeight="1">
      <c r="B23" s="42" t="s">
        <v>79</v>
      </c>
      <c r="C23" s="43"/>
      <c r="D23" s="44"/>
      <c r="E23" s="88" t="s">
        <v>68</v>
      </c>
      <c r="F23" s="91"/>
      <c r="G23" s="91"/>
      <c r="H23" s="27"/>
      <c r="I23" s="11">
        <v>302.89999999999998</v>
      </c>
      <c r="J23" s="11">
        <v>287.7</v>
      </c>
      <c r="K23" s="21">
        <f t="shared" si="0"/>
        <v>94.981842192142636</v>
      </c>
    </row>
    <row r="24" spans="2:11" s="1" customFormat="1" ht="114.75" customHeight="1">
      <c r="B24" s="42" t="s">
        <v>65</v>
      </c>
      <c r="C24" s="43"/>
      <c r="D24" s="44"/>
      <c r="E24" s="88" t="s">
        <v>66</v>
      </c>
      <c r="F24" s="91"/>
      <c r="G24" s="91"/>
      <c r="H24" s="26"/>
      <c r="I24" s="11">
        <v>3879</v>
      </c>
      <c r="J24" s="11">
        <v>3879</v>
      </c>
      <c r="K24" s="21">
        <f t="shared" si="0"/>
        <v>100</v>
      </c>
    </row>
    <row r="25" spans="2:11" s="1" customFormat="1" ht="15.75" customHeight="1">
      <c r="B25" s="42" t="s">
        <v>57</v>
      </c>
      <c r="C25" s="57"/>
      <c r="D25" s="58"/>
      <c r="E25" s="45" t="s">
        <v>60</v>
      </c>
      <c r="F25" s="55"/>
      <c r="G25" s="55"/>
      <c r="H25" s="23"/>
      <c r="I25" s="11">
        <f>SUM(I26)</f>
        <v>115.2</v>
      </c>
      <c r="J25" s="11">
        <f>SUM(J26)</f>
        <v>74.2</v>
      </c>
      <c r="K25" s="21">
        <f t="shared" ref="K25" si="1">SUM(J25/I25*100)</f>
        <v>64.409722222222214</v>
      </c>
    </row>
    <row r="26" spans="2:11" ht="79.8" customHeight="1">
      <c r="B26" s="42" t="s">
        <v>72</v>
      </c>
      <c r="C26" s="57"/>
      <c r="D26" s="58"/>
      <c r="E26" s="45" t="s">
        <v>61</v>
      </c>
      <c r="F26" s="55"/>
      <c r="G26" s="55"/>
      <c r="H26" s="56"/>
      <c r="I26" s="11">
        <v>115.2</v>
      </c>
      <c r="J26" s="11">
        <v>74.2</v>
      </c>
      <c r="K26" s="21">
        <f t="shared" si="0"/>
        <v>64.409722222222214</v>
      </c>
    </row>
    <row r="27" spans="2:11" s="1" customFormat="1" ht="79.8" customHeight="1">
      <c r="B27" s="42" t="s">
        <v>78</v>
      </c>
      <c r="C27" s="43"/>
      <c r="D27" s="44"/>
      <c r="E27" s="45" t="s">
        <v>77</v>
      </c>
      <c r="F27" s="46"/>
      <c r="G27" s="46"/>
      <c r="H27" s="31"/>
      <c r="I27" s="11">
        <v>843.1</v>
      </c>
      <c r="J27" s="11">
        <v>843.1</v>
      </c>
      <c r="K27" s="21">
        <f t="shared" si="0"/>
        <v>100</v>
      </c>
    </row>
    <row r="28" spans="2:11" s="1" customFormat="1" ht="50.4" customHeight="1">
      <c r="B28" s="42" t="s">
        <v>74</v>
      </c>
      <c r="C28" s="43"/>
      <c r="D28" s="44"/>
      <c r="E28" s="45" t="s">
        <v>73</v>
      </c>
      <c r="F28" s="46"/>
      <c r="G28" s="46"/>
      <c r="H28" s="29"/>
      <c r="I28" s="11">
        <v>9.1</v>
      </c>
      <c r="J28" s="11">
        <v>1.2</v>
      </c>
      <c r="K28" s="21"/>
    </row>
    <row r="29" spans="2:11" ht="15.6">
      <c r="B29" s="37" t="s">
        <v>18</v>
      </c>
      <c r="C29" s="86"/>
      <c r="D29" s="87"/>
      <c r="E29" s="40"/>
      <c r="F29" s="50"/>
      <c r="G29" s="50"/>
      <c r="H29" s="51"/>
      <c r="I29" s="13">
        <f>SUM(I9+I20+I18)</f>
        <v>11226.5</v>
      </c>
      <c r="J29" s="13">
        <f>SUM(J9+J20+J18)</f>
        <v>7710.2000000000007</v>
      </c>
      <c r="K29" s="8">
        <f t="shared" si="0"/>
        <v>68.678573019195653</v>
      </c>
    </row>
    <row r="30" spans="2:11">
      <c r="I30" s="15"/>
      <c r="J30" s="15"/>
      <c r="K30" s="16"/>
    </row>
    <row r="31" spans="2:11" ht="17.399999999999999">
      <c r="B31" s="92" t="s">
        <v>42</v>
      </c>
      <c r="C31" s="93"/>
      <c r="D31" s="94"/>
      <c r="E31" s="98"/>
      <c r="F31" s="99"/>
      <c r="G31" s="99"/>
      <c r="H31" s="100"/>
      <c r="I31" s="13"/>
      <c r="J31" s="13"/>
      <c r="K31" s="14"/>
    </row>
    <row r="32" spans="2:11" ht="15.6">
      <c r="B32" s="101" t="s">
        <v>25</v>
      </c>
      <c r="C32" s="101"/>
      <c r="D32" s="101"/>
      <c r="E32" s="102" t="s">
        <v>44</v>
      </c>
      <c r="F32" s="102"/>
      <c r="G32" s="102"/>
      <c r="H32" s="102"/>
      <c r="I32" s="34">
        <f>SUM(I33:I37)</f>
        <v>3946.2000000000003</v>
      </c>
      <c r="J32" s="34">
        <f>SUM(J33:J37)</f>
        <v>1846.8999999999999</v>
      </c>
      <c r="K32" s="17">
        <f>SUM(J32/I32*100)</f>
        <v>46.801986721402862</v>
      </c>
    </row>
    <row r="33" spans="2:11" ht="51.75" customHeight="1">
      <c r="B33" s="95" t="s">
        <v>26</v>
      </c>
      <c r="C33" s="95"/>
      <c r="D33" s="95"/>
      <c r="E33" s="96" t="s">
        <v>45</v>
      </c>
      <c r="F33" s="96"/>
      <c r="G33" s="96"/>
      <c r="H33" s="96"/>
      <c r="I33" s="35">
        <v>3505.9</v>
      </c>
      <c r="J33" s="35">
        <v>1780.6</v>
      </c>
      <c r="K33" s="21">
        <f t="shared" ref="K33:K47" si="2">SUM(J33/I33*100)</f>
        <v>50.788670526826209</v>
      </c>
    </row>
    <row r="34" spans="2:11" ht="48.75" customHeight="1">
      <c r="B34" s="95" t="s">
        <v>27</v>
      </c>
      <c r="C34" s="95"/>
      <c r="D34" s="95"/>
      <c r="E34" s="96" t="s">
        <v>46</v>
      </c>
      <c r="F34" s="96"/>
      <c r="G34" s="96"/>
      <c r="H34" s="96"/>
      <c r="I34" s="35">
        <v>70</v>
      </c>
      <c r="J34" s="35"/>
      <c r="K34" s="21">
        <f t="shared" si="2"/>
        <v>0</v>
      </c>
    </row>
    <row r="35" spans="2:11" s="1" customFormat="1" ht="34.799999999999997" customHeight="1">
      <c r="B35" s="110" t="s">
        <v>69</v>
      </c>
      <c r="C35" s="111"/>
      <c r="D35" s="112"/>
      <c r="E35" s="103" t="s">
        <v>70</v>
      </c>
      <c r="F35" s="104"/>
      <c r="G35" s="105"/>
      <c r="H35" s="32"/>
      <c r="I35" s="35">
        <v>136.5</v>
      </c>
      <c r="J35" s="35">
        <v>10</v>
      </c>
      <c r="K35" s="21">
        <f t="shared" si="2"/>
        <v>7.3260073260073266</v>
      </c>
    </row>
    <row r="36" spans="2:11" ht="15.6">
      <c r="B36" s="109" t="s">
        <v>28</v>
      </c>
      <c r="C36" s="109"/>
      <c r="D36" s="109"/>
      <c r="E36" s="96" t="s">
        <v>47</v>
      </c>
      <c r="F36" s="96"/>
      <c r="G36" s="96"/>
      <c r="H36" s="96"/>
      <c r="I36" s="35">
        <v>10</v>
      </c>
      <c r="J36" s="35"/>
      <c r="K36" s="22"/>
    </row>
    <row r="37" spans="2:11" ht="15.6">
      <c r="B37" s="95" t="s">
        <v>29</v>
      </c>
      <c r="C37" s="95"/>
      <c r="D37" s="95"/>
      <c r="E37" s="96" t="s">
        <v>48</v>
      </c>
      <c r="F37" s="96"/>
      <c r="G37" s="96"/>
      <c r="H37" s="96"/>
      <c r="I37" s="35">
        <v>223.8</v>
      </c>
      <c r="J37" s="35">
        <v>56.3</v>
      </c>
      <c r="K37" s="22">
        <f t="shared" si="2"/>
        <v>25.156389633601428</v>
      </c>
    </row>
    <row r="38" spans="2:11" ht="15.6">
      <c r="B38" s="101" t="s">
        <v>30</v>
      </c>
      <c r="C38" s="101"/>
      <c r="D38" s="101"/>
      <c r="E38" s="97" t="s">
        <v>49</v>
      </c>
      <c r="F38" s="97"/>
      <c r="G38" s="97"/>
      <c r="H38" s="97"/>
      <c r="I38" s="34">
        <f>SUM(I39)</f>
        <v>115.2</v>
      </c>
      <c r="J38" s="34">
        <f>SUM(J39)</f>
        <v>74.2</v>
      </c>
      <c r="K38" s="17">
        <f t="shared" si="2"/>
        <v>64.409722222222214</v>
      </c>
    </row>
    <row r="39" spans="2:11" ht="33" customHeight="1">
      <c r="B39" s="95" t="s">
        <v>31</v>
      </c>
      <c r="C39" s="95"/>
      <c r="D39" s="95"/>
      <c r="E39" s="108" t="s">
        <v>50</v>
      </c>
      <c r="F39" s="108"/>
      <c r="G39" s="108"/>
      <c r="H39" s="108"/>
      <c r="I39" s="35">
        <v>115.2</v>
      </c>
      <c r="J39" s="35">
        <v>74.2</v>
      </c>
      <c r="K39" s="21">
        <f t="shared" si="2"/>
        <v>64.409722222222214</v>
      </c>
    </row>
    <row r="40" spans="2:11" ht="15.6">
      <c r="B40" s="101" t="s">
        <v>32</v>
      </c>
      <c r="C40" s="101"/>
      <c r="D40" s="101"/>
      <c r="E40" s="102" t="s">
        <v>51</v>
      </c>
      <c r="F40" s="102"/>
      <c r="G40" s="102"/>
      <c r="H40" s="102"/>
      <c r="I40" s="34">
        <f>SUM(I41:I42)</f>
        <v>5010.1000000000004</v>
      </c>
      <c r="J40" s="34">
        <f>SUM(J41:J42)</f>
        <v>3879</v>
      </c>
      <c r="K40" s="17">
        <f t="shared" si="2"/>
        <v>77.423604319275057</v>
      </c>
    </row>
    <row r="41" spans="2:11" ht="15.6">
      <c r="B41" s="95" t="s">
        <v>33</v>
      </c>
      <c r="C41" s="95"/>
      <c r="D41" s="95"/>
      <c r="E41" s="118" t="s">
        <v>52</v>
      </c>
      <c r="F41" s="118"/>
      <c r="G41" s="118"/>
      <c r="H41" s="118"/>
      <c r="I41" s="35">
        <v>5003.1000000000004</v>
      </c>
      <c r="J41" s="35">
        <v>3879</v>
      </c>
      <c r="K41" s="22">
        <f t="shared" si="2"/>
        <v>77.531930203273973</v>
      </c>
    </row>
    <row r="42" spans="2:11" s="1" customFormat="1" ht="33.75" customHeight="1">
      <c r="B42" s="110" t="s">
        <v>58</v>
      </c>
      <c r="C42" s="111"/>
      <c r="D42" s="112"/>
      <c r="E42" s="113" t="s">
        <v>59</v>
      </c>
      <c r="F42" s="114"/>
      <c r="G42" s="115"/>
      <c r="H42" s="33"/>
      <c r="I42" s="35">
        <v>7</v>
      </c>
      <c r="J42" s="35"/>
      <c r="K42" s="22">
        <f t="shared" si="2"/>
        <v>0</v>
      </c>
    </row>
    <row r="43" spans="2:11" ht="15.6">
      <c r="B43" s="101" t="s">
        <v>34</v>
      </c>
      <c r="C43" s="101"/>
      <c r="D43" s="101"/>
      <c r="E43" s="117" t="s">
        <v>53</v>
      </c>
      <c r="F43" s="117"/>
      <c r="G43" s="117"/>
      <c r="H43" s="117"/>
      <c r="I43" s="34">
        <f>SUM(I44)</f>
        <v>2113.3000000000002</v>
      </c>
      <c r="J43" s="34">
        <f>J44</f>
        <v>1893.4</v>
      </c>
      <c r="K43" s="17">
        <f t="shared" si="2"/>
        <v>89.594473098944775</v>
      </c>
    </row>
    <row r="44" spans="2:11" ht="15.6">
      <c r="B44" s="95" t="s">
        <v>35</v>
      </c>
      <c r="C44" s="95"/>
      <c r="D44" s="95"/>
      <c r="E44" s="96" t="s">
        <v>54</v>
      </c>
      <c r="F44" s="96"/>
      <c r="G44" s="96"/>
      <c r="H44" s="96"/>
      <c r="I44" s="35">
        <v>2113.3000000000002</v>
      </c>
      <c r="J44" s="35">
        <v>1893.4</v>
      </c>
      <c r="K44" s="22">
        <f t="shared" si="2"/>
        <v>89.594473098944775</v>
      </c>
    </row>
    <row r="45" spans="2:11" ht="15.6">
      <c r="B45" s="101" t="s">
        <v>36</v>
      </c>
      <c r="C45" s="101"/>
      <c r="D45" s="101"/>
      <c r="E45" s="97" t="s">
        <v>55</v>
      </c>
      <c r="F45" s="97"/>
      <c r="G45" s="97"/>
      <c r="H45" s="97"/>
      <c r="I45" s="34">
        <f>SUM(I46)</f>
        <v>260</v>
      </c>
      <c r="J45" s="34">
        <f>SUM(J46)</f>
        <v>0</v>
      </c>
      <c r="K45" s="17">
        <f t="shared" si="2"/>
        <v>0</v>
      </c>
    </row>
    <row r="46" spans="2:11" ht="15.6">
      <c r="B46" s="95" t="s">
        <v>37</v>
      </c>
      <c r="C46" s="95"/>
      <c r="D46" s="95"/>
      <c r="E46" s="108" t="s">
        <v>56</v>
      </c>
      <c r="F46" s="108"/>
      <c r="G46" s="108"/>
      <c r="H46" s="108"/>
      <c r="I46" s="35">
        <v>260</v>
      </c>
      <c r="J46" s="35"/>
      <c r="K46" s="22">
        <f t="shared" si="2"/>
        <v>0</v>
      </c>
    </row>
    <row r="47" spans="2:11" ht="15.6">
      <c r="B47" s="102"/>
      <c r="C47" s="102"/>
      <c r="D47" s="102"/>
      <c r="E47" s="102" t="s">
        <v>38</v>
      </c>
      <c r="F47" s="102"/>
      <c r="G47" s="102"/>
      <c r="H47" s="102"/>
      <c r="I47" s="8">
        <f>SUM(I32+I38+I40+I43+I45)</f>
        <v>11444.8</v>
      </c>
      <c r="J47" s="8">
        <f>SUM(J32+J38+J40+J43+J45)</f>
        <v>7693.5</v>
      </c>
      <c r="K47" s="17">
        <f t="shared" si="2"/>
        <v>67.222668810289406</v>
      </c>
    </row>
    <row r="48" spans="2:11" ht="54" customHeight="1">
      <c r="B48" s="107" t="s">
        <v>39</v>
      </c>
      <c r="C48" s="107"/>
      <c r="D48" s="107"/>
      <c r="E48" s="101" t="s">
        <v>40</v>
      </c>
      <c r="F48" s="101"/>
      <c r="G48" s="101"/>
      <c r="H48" s="101"/>
      <c r="I48" s="7">
        <f>SUM(I29-I47)</f>
        <v>-218.29999999999927</v>
      </c>
      <c r="J48" s="7">
        <f>SUM(J29-J47)</f>
        <v>16.700000000000728</v>
      </c>
      <c r="K48" s="17"/>
    </row>
    <row r="49" spans="2:11" ht="48" customHeight="1">
      <c r="B49" s="106" t="s">
        <v>39</v>
      </c>
      <c r="C49" s="106"/>
      <c r="D49" s="106"/>
      <c r="E49" s="101" t="s">
        <v>41</v>
      </c>
      <c r="F49" s="101"/>
      <c r="G49" s="101"/>
      <c r="H49" s="101"/>
      <c r="I49" s="25">
        <v>218.3</v>
      </c>
      <c r="J49" s="8">
        <v>-16.7</v>
      </c>
      <c r="K49" s="18"/>
    </row>
  </sheetData>
  <mergeCells count="85">
    <mergeCell ref="B4:K4"/>
    <mergeCell ref="B43:D43"/>
    <mergeCell ref="E43:H43"/>
    <mergeCell ref="B44:D44"/>
    <mergeCell ref="E44:H44"/>
    <mergeCell ref="B40:D40"/>
    <mergeCell ref="E40:H40"/>
    <mergeCell ref="B41:D41"/>
    <mergeCell ref="E41:H41"/>
    <mergeCell ref="B38:D38"/>
    <mergeCell ref="E39:H39"/>
    <mergeCell ref="B21:D21"/>
    <mergeCell ref="E21:H21"/>
    <mergeCell ref="B25:D25"/>
    <mergeCell ref="B35:D35"/>
    <mergeCell ref="B33:D33"/>
    <mergeCell ref="E46:H46"/>
    <mergeCell ref="B45:D45"/>
    <mergeCell ref="E45:H45"/>
    <mergeCell ref="B46:D46"/>
    <mergeCell ref="B36:D36"/>
    <mergeCell ref="B42:D42"/>
    <mergeCell ref="E42:G42"/>
    <mergeCell ref="E36:H36"/>
    <mergeCell ref="B49:D49"/>
    <mergeCell ref="E49:H49"/>
    <mergeCell ref="B47:D47"/>
    <mergeCell ref="E47:H47"/>
    <mergeCell ref="B48:D48"/>
    <mergeCell ref="E48:H48"/>
    <mergeCell ref="B31:D31"/>
    <mergeCell ref="B37:D37"/>
    <mergeCell ref="E37:H37"/>
    <mergeCell ref="E38:H38"/>
    <mergeCell ref="B39:D39"/>
    <mergeCell ref="E31:H31"/>
    <mergeCell ref="B32:D32"/>
    <mergeCell ref="E32:H32"/>
    <mergeCell ref="E35:G35"/>
    <mergeCell ref="E33:H33"/>
    <mergeCell ref="B34:D34"/>
    <mergeCell ref="E34:H34"/>
    <mergeCell ref="B29:D29"/>
    <mergeCell ref="E29:H29"/>
    <mergeCell ref="B20:D20"/>
    <mergeCell ref="E20:H20"/>
    <mergeCell ref="B26:D26"/>
    <mergeCell ref="E26:H26"/>
    <mergeCell ref="B22:D22"/>
    <mergeCell ref="E22:H22"/>
    <mergeCell ref="E25:G25"/>
    <mergeCell ref="B28:D28"/>
    <mergeCell ref="E28:G28"/>
    <mergeCell ref="B24:D24"/>
    <mergeCell ref="E24:G24"/>
    <mergeCell ref="B23:D23"/>
    <mergeCell ref="E23:G23"/>
    <mergeCell ref="E7:H7"/>
    <mergeCell ref="B7:D7"/>
    <mergeCell ref="B10:D10"/>
    <mergeCell ref="E10:H10"/>
    <mergeCell ref="B8:D8"/>
    <mergeCell ref="E8:H8"/>
    <mergeCell ref="B9:D9"/>
    <mergeCell ref="E9:H9"/>
    <mergeCell ref="B11:D11"/>
    <mergeCell ref="E11:H11"/>
    <mergeCell ref="B13:D13"/>
    <mergeCell ref="E13:H13"/>
    <mergeCell ref="B14:D14"/>
    <mergeCell ref="E14:H14"/>
    <mergeCell ref="B12:D12"/>
    <mergeCell ref="E12:G12"/>
    <mergeCell ref="B19:D19"/>
    <mergeCell ref="E19:G19"/>
    <mergeCell ref="B27:D27"/>
    <mergeCell ref="E27:G27"/>
    <mergeCell ref="B15:D15"/>
    <mergeCell ref="E15:H15"/>
    <mergeCell ref="B16:D16"/>
    <mergeCell ref="E16:H16"/>
    <mergeCell ref="B17:D17"/>
    <mergeCell ref="E17:H17"/>
    <mergeCell ref="B18:D18"/>
    <mergeCell ref="E18:G18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2023-07-12T11:19:20Z</cp:lastPrinted>
  <dcterms:created xsi:type="dcterms:W3CDTF">2014-04-11T08:13:08Z</dcterms:created>
  <dcterms:modified xsi:type="dcterms:W3CDTF">2023-10-17T11:33:16Z</dcterms:modified>
</cp:coreProperties>
</file>